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8395" windowHeight="12750" activeTab="1"/>
  </bookViews>
  <sheets>
    <sheet name="Sem financiar IOF" sheetId="1" r:id="rId1"/>
    <sheet name="Financiando IOF" sheetId="2" r:id="rId2"/>
  </sheets>
  <definedNames/>
  <calcPr fullCalcOnLoad="1"/>
</workbook>
</file>

<file path=xl/sharedStrings.xml><?xml version="1.0" encoding="utf-8"?>
<sst xmlns="http://schemas.openxmlformats.org/spreadsheetml/2006/main" count="29" uniqueCount="14">
  <si>
    <t>Data</t>
  </si>
  <si>
    <t>Dias corridos</t>
  </si>
  <si>
    <t>Saldo</t>
  </si>
  <si>
    <t>Principal</t>
  </si>
  <si>
    <t>IOF</t>
  </si>
  <si>
    <t>Valor recebido</t>
  </si>
  <si>
    <t>Tarifa</t>
  </si>
  <si>
    <t>Juros (dc/30)</t>
  </si>
  <si>
    <t>Parcela</t>
  </si>
  <si>
    <t>Alíquota (ao dia)</t>
  </si>
  <si>
    <t>Alíquota adicional</t>
  </si>
  <si>
    <t>TOTAL</t>
  </si>
  <si>
    <t>VALORES COM IOF NÃO FINANCIADO</t>
  </si>
  <si>
    <t>VALORES COM IOF FINANCIADO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</si>
</sst>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43" fontId="0" fillId="24" borderId="10" xfId="51" applyFill="1" applyBorder="1" applyAlignment="1">
      <alignment vertical="center"/>
    </xf>
    <xf numFmtId="14" fontId="0" fillId="24" borderId="10" xfId="0" applyNumberFormat="1" applyFill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 vertical="center"/>
    </xf>
    <xf numFmtId="43" fontId="2" fillId="25" borderId="10" xfId="0" applyNumberFormat="1" applyFont="1" applyFill="1" applyBorder="1" applyAlignment="1">
      <alignment vertical="center"/>
    </xf>
    <xf numFmtId="43" fontId="0" fillId="24" borderId="10" xfId="0" applyNumberFormat="1" applyFill="1" applyBorder="1" applyAlignment="1">
      <alignment vertical="center"/>
    </xf>
    <xf numFmtId="10" fontId="0" fillId="24" borderId="10" xfId="0" applyNumberFormat="1" applyFill="1" applyBorder="1" applyAlignment="1">
      <alignment vertical="center"/>
    </xf>
    <xf numFmtId="166" fontId="0" fillId="24" borderId="10" xfId="0" applyNumberFormat="1" applyFill="1" applyBorder="1" applyAlignment="1">
      <alignment vertical="center"/>
    </xf>
    <xf numFmtId="170" fontId="2" fillId="24" borderId="0" xfId="0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1" fontId="0" fillId="24" borderId="0" xfId="0" applyNumberFormat="1" applyFill="1" applyAlignment="1">
      <alignment horizontal="center" vertical="center"/>
    </xf>
    <xf numFmtId="43" fontId="0" fillId="24" borderId="0" xfId="0" applyNumberFormat="1" applyFill="1" applyAlignment="1">
      <alignment vertical="center"/>
    </xf>
    <xf numFmtId="43" fontId="2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horizontal="left" vertical="center"/>
    </xf>
    <xf numFmtId="0" fontId="2" fillId="24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3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" width="9.140625" style="1" customWidth="1"/>
    <col min="2" max="2" width="16.8515625" style="1" customWidth="1"/>
    <col min="3" max="3" width="11.140625" style="1" customWidth="1"/>
    <col min="4" max="4" width="3.140625" style="1" customWidth="1"/>
    <col min="5" max="5" width="15.140625" style="13" customWidth="1"/>
    <col min="6" max="6" width="15.140625" style="14" customWidth="1"/>
    <col min="7" max="8" width="15.140625" style="1" customWidth="1"/>
    <col min="9" max="9" width="12.00390625" style="1" customWidth="1"/>
    <col min="10" max="12" width="9.140625" style="1" customWidth="1"/>
    <col min="13" max="13" width="11.7109375" style="1" bestFit="1" customWidth="1"/>
    <col min="14" max="16384" width="9.140625" style="1" customWidth="1"/>
  </cols>
  <sheetData>
    <row r="2" ht="15">
      <c r="E2" s="17" t="s">
        <v>12</v>
      </c>
    </row>
    <row r="4" spans="5:9" ht="14.25" customHeight="1">
      <c r="E4" s="2" t="s">
        <v>0</v>
      </c>
      <c r="F4" s="3" t="s">
        <v>1</v>
      </c>
      <c r="G4" s="2" t="s">
        <v>2</v>
      </c>
      <c r="H4" s="2" t="s">
        <v>3</v>
      </c>
      <c r="I4" s="2" t="s">
        <v>4</v>
      </c>
    </row>
    <row r="5" spans="2:9" ht="14.25" customHeight="1">
      <c r="B5" s="4" t="s">
        <v>5</v>
      </c>
      <c r="C5" s="5">
        <v>40000</v>
      </c>
      <c r="E5" s="6">
        <v>40562</v>
      </c>
      <c r="F5" s="7"/>
      <c r="G5" s="8">
        <f>C5+C6</f>
        <v>40350</v>
      </c>
      <c r="H5" s="4"/>
      <c r="I5" s="4"/>
    </row>
    <row r="6" spans="2:9" ht="14.25" customHeight="1">
      <c r="B6" s="4" t="s">
        <v>6</v>
      </c>
      <c r="C6" s="5">
        <v>350</v>
      </c>
      <c r="E6" s="6">
        <v>40593</v>
      </c>
      <c r="F6" s="7">
        <f>E6-$E$5</f>
        <v>31</v>
      </c>
      <c r="G6" s="5">
        <f aca="true" t="shared" si="0" ref="G6:G41">G5*(1+$C$8)^(($F6-$F5)/30)-$C$9</f>
        <v>39670.94275599243</v>
      </c>
      <c r="H6" s="9">
        <f>G5-G6</f>
        <v>679.0572440075703</v>
      </c>
      <c r="I6" s="9">
        <f aca="true" t="shared" si="1" ref="I6:I41">($C$13+MIN(365,$F6)*$C$12)*$H6</f>
        <v>3.443499284362389</v>
      </c>
    </row>
    <row r="7" spans="5:9" ht="14.25" customHeight="1">
      <c r="E7" s="6">
        <v>40621</v>
      </c>
      <c r="F7" s="7">
        <f aca="true" t="shared" si="2" ref="F7:F41">E7-$E$5</f>
        <v>59</v>
      </c>
      <c r="G7" s="5">
        <f t="shared" si="0"/>
        <v>38873.970366409565</v>
      </c>
      <c r="H7" s="9">
        <f aca="true" t="shared" si="3" ref="H7:H41">G6-G7</f>
        <v>796.9723895828647</v>
      </c>
      <c r="I7" s="9">
        <f t="shared" si="1"/>
        <v>4.956371290815836</v>
      </c>
    </row>
    <row r="8" spans="2:9" ht="14.25" customHeight="1">
      <c r="B8" s="4" t="s">
        <v>7</v>
      </c>
      <c r="C8" s="10">
        <v>0.025</v>
      </c>
      <c r="E8" s="6">
        <v>40652</v>
      </c>
      <c r="F8" s="7">
        <f t="shared" si="2"/>
        <v>90</v>
      </c>
      <c r="G8" s="5">
        <f t="shared" si="0"/>
        <v>38156.76659548362</v>
      </c>
      <c r="H8" s="9">
        <f t="shared" si="3"/>
        <v>717.2037709259457</v>
      </c>
      <c r="I8" s="9">
        <f t="shared" si="1"/>
        <v>5.3718562442353335</v>
      </c>
    </row>
    <row r="9" spans="2:9" ht="14.25" customHeight="1">
      <c r="B9" s="4" t="s">
        <v>8</v>
      </c>
      <c r="C9" s="5">
        <v>1721.8631105893064</v>
      </c>
      <c r="E9" s="6">
        <v>40682</v>
      </c>
      <c r="F9" s="7">
        <f t="shared" si="2"/>
        <v>120</v>
      </c>
      <c r="G9" s="5">
        <f t="shared" si="0"/>
        <v>37388.822649781396</v>
      </c>
      <c r="H9" s="9">
        <f t="shared" si="3"/>
        <v>767.9439457022236</v>
      </c>
      <c r="I9" s="9">
        <f t="shared" si="1"/>
        <v>6.69647120652339</v>
      </c>
    </row>
    <row r="10" spans="5:9" ht="14.25" customHeight="1">
      <c r="E10" s="6">
        <v>40713</v>
      </c>
      <c r="F10" s="7">
        <f t="shared" si="2"/>
        <v>151</v>
      </c>
      <c r="G10" s="5">
        <f t="shared" si="0"/>
        <v>36633.23670409361</v>
      </c>
      <c r="H10" s="9">
        <f t="shared" si="3"/>
        <v>755.5859456877879</v>
      </c>
      <c r="I10" s="9">
        <f t="shared" si="1"/>
        <v>7.549059183366689</v>
      </c>
    </row>
    <row r="11" spans="2:9" ht="14.25" customHeight="1">
      <c r="B11" s="18" t="s">
        <v>4</v>
      </c>
      <c r="C11" s="18"/>
      <c r="E11" s="6">
        <v>40743</v>
      </c>
      <c r="F11" s="7">
        <f t="shared" si="2"/>
        <v>181</v>
      </c>
      <c r="G11" s="5">
        <f t="shared" si="0"/>
        <v>35827.20451110664</v>
      </c>
      <c r="H11" s="9">
        <f t="shared" si="3"/>
        <v>806.0321929869679</v>
      </c>
      <c r="I11" s="9">
        <f t="shared" si="1"/>
        <v>9.044487237506766</v>
      </c>
    </row>
    <row r="12" spans="2:9" ht="14.25" customHeight="1">
      <c r="B12" s="4" t="s">
        <v>9</v>
      </c>
      <c r="C12" s="11">
        <v>4.1E-05</v>
      </c>
      <c r="E12" s="6">
        <v>40774</v>
      </c>
      <c r="F12" s="7">
        <f t="shared" si="2"/>
        <v>212</v>
      </c>
      <c r="G12" s="5">
        <f t="shared" si="0"/>
        <v>35031.26008818538</v>
      </c>
      <c r="H12" s="9">
        <f t="shared" si="3"/>
        <v>795.9444229212604</v>
      </c>
      <c r="I12" s="9">
        <f t="shared" si="1"/>
        <v>9.942937731132385</v>
      </c>
    </row>
    <row r="13" spans="2:9" ht="14.25" customHeight="1">
      <c r="B13" s="4" t="s">
        <v>10</v>
      </c>
      <c r="C13" s="10">
        <v>0.0038</v>
      </c>
      <c r="E13" s="6">
        <v>40805</v>
      </c>
      <c r="F13" s="7">
        <f t="shared" si="2"/>
        <v>243</v>
      </c>
      <c r="G13" s="5">
        <f t="shared" si="0"/>
        <v>34214.74526839435</v>
      </c>
      <c r="H13" s="9">
        <f t="shared" si="3"/>
        <v>816.5148197910312</v>
      </c>
      <c r="I13" s="9">
        <f t="shared" si="1"/>
        <v>11.23769346478396</v>
      </c>
    </row>
    <row r="14" spans="5:9" ht="14.25" customHeight="1">
      <c r="E14" s="6">
        <v>40835</v>
      </c>
      <c r="F14" s="7">
        <f t="shared" si="2"/>
        <v>273</v>
      </c>
      <c r="G14" s="5">
        <f t="shared" si="0"/>
        <v>33348.250789514896</v>
      </c>
      <c r="H14" s="9">
        <f t="shared" si="3"/>
        <v>866.4944788794528</v>
      </c>
      <c r="I14" s="9">
        <f t="shared" si="1"/>
        <v>12.991351721839635</v>
      </c>
    </row>
    <row r="15" spans="5:9" ht="14.25" customHeight="1">
      <c r="E15" s="6">
        <v>40866</v>
      </c>
      <c r="F15" s="7">
        <f t="shared" si="2"/>
        <v>304</v>
      </c>
      <c r="G15" s="5">
        <f t="shared" si="0"/>
        <v>32488.24025794777</v>
      </c>
      <c r="H15" s="9">
        <f t="shared" si="3"/>
        <v>860.0105315671244</v>
      </c>
      <c r="I15" s="9">
        <f t="shared" si="1"/>
        <v>13.987211285407712</v>
      </c>
    </row>
    <row r="16" spans="5:9" ht="14.25" customHeight="1">
      <c r="E16" s="6">
        <v>40896</v>
      </c>
      <c r="F16" s="7">
        <f t="shared" si="2"/>
        <v>334</v>
      </c>
      <c r="G16" s="5">
        <f t="shared" si="0"/>
        <v>31578.583153807158</v>
      </c>
      <c r="H16" s="9">
        <f t="shared" si="3"/>
        <v>909.6571041406132</v>
      </c>
      <c r="I16" s="9">
        <f t="shared" si="1"/>
        <v>15.913541379835888</v>
      </c>
    </row>
    <row r="17" spans="5:9" ht="14.25" customHeight="1">
      <c r="E17" s="6">
        <v>40927</v>
      </c>
      <c r="F17" s="7">
        <f t="shared" si="2"/>
        <v>365</v>
      </c>
      <c r="G17" s="5">
        <f t="shared" si="0"/>
        <v>30672.837311399497</v>
      </c>
      <c r="H17" s="9">
        <f t="shared" si="3"/>
        <v>905.7458424076613</v>
      </c>
      <c r="I17" s="9">
        <f t="shared" si="1"/>
        <v>16.996320732779765</v>
      </c>
    </row>
    <row r="18" spans="5:9" ht="14.25" customHeight="1">
      <c r="E18" s="6">
        <v>40958</v>
      </c>
      <c r="F18" s="7">
        <f t="shared" si="2"/>
        <v>396</v>
      </c>
      <c r="G18" s="5">
        <f t="shared" si="0"/>
        <v>29743.683362967182</v>
      </c>
      <c r="H18" s="9">
        <f t="shared" si="3"/>
        <v>929.1539484323148</v>
      </c>
      <c r="I18" s="9">
        <f t="shared" si="1"/>
        <v>17.43557384233239</v>
      </c>
    </row>
    <row r="19" spans="5:9" ht="14.25" customHeight="1">
      <c r="E19" s="6">
        <v>40987</v>
      </c>
      <c r="F19" s="7">
        <f t="shared" si="2"/>
        <v>425</v>
      </c>
      <c r="G19" s="5">
        <f t="shared" si="0"/>
        <v>28740.32897804403</v>
      </c>
      <c r="H19" s="9">
        <f t="shared" si="3"/>
        <v>1003.3543849231537</v>
      </c>
      <c r="I19" s="9">
        <f t="shared" si="1"/>
        <v>18.82794503308298</v>
      </c>
    </row>
    <row r="20" spans="5:9" ht="14.25" customHeight="1">
      <c r="E20" s="6">
        <v>41018</v>
      </c>
      <c r="F20" s="7">
        <f t="shared" si="2"/>
        <v>456</v>
      </c>
      <c r="G20" s="5">
        <f t="shared" si="0"/>
        <v>27761.231261898178</v>
      </c>
      <c r="H20" s="9">
        <f t="shared" si="3"/>
        <v>979.0977161458504</v>
      </c>
      <c r="I20" s="9">
        <f t="shared" si="1"/>
        <v>18.372768643476885</v>
      </c>
    </row>
    <row r="21" spans="5:9" ht="14.25" customHeight="1">
      <c r="E21" s="6">
        <v>41048</v>
      </c>
      <c r="F21" s="7">
        <f t="shared" si="2"/>
        <v>486</v>
      </c>
      <c r="G21" s="5">
        <f t="shared" si="0"/>
        <v>26733.398932856322</v>
      </c>
      <c r="H21" s="9">
        <f t="shared" si="3"/>
        <v>1027.8323290418557</v>
      </c>
      <c r="I21" s="9">
        <f t="shared" si="1"/>
        <v>19.28727365447042</v>
      </c>
    </row>
    <row r="22" spans="5:9" ht="14.25" customHeight="1">
      <c r="E22" s="6">
        <v>41079</v>
      </c>
      <c r="F22" s="7">
        <f t="shared" si="2"/>
        <v>517</v>
      </c>
      <c r="G22" s="5">
        <f t="shared" si="0"/>
        <v>25702.434093415777</v>
      </c>
      <c r="H22" s="9">
        <f t="shared" si="3"/>
        <v>1030.964839440545</v>
      </c>
      <c r="I22" s="9">
        <f t="shared" si="1"/>
        <v>19.346055212101824</v>
      </c>
    </row>
    <row r="23" spans="5:9" ht="14.25" customHeight="1">
      <c r="E23" s="6">
        <v>41109</v>
      </c>
      <c r="F23" s="7">
        <f t="shared" si="2"/>
        <v>547</v>
      </c>
      <c r="G23" s="5">
        <f t="shared" si="0"/>
        <v>24623.13183516186</v>
      </c>
      <c r="H23" s="9">
        <f t="shared" si="3"/>
        <v>1079.302258253916</v>
      </c>
      <c r="I23" s="9">
        <f t="shared" si="1"/>
        <v>20.253106876134737</v>
      </c>
    </row>
    <row r="24" spans="5:9" ht="14.25" customHeight="1">
      <c r="E24" s="6">
        <v>41140</v>
      </c>
      <c r="F24" s="7">
        <f t="shared" si="2"/>
        <v>578</v>
      </c>
      <c r="G24" s="5">
        <f t="shared" si="0"/>
        <v>23537.629228446713</v>
      </c>
      <c r="H24" s="9">
        <f t="shared" si="3"/>
        <v>1085.5026067151484</v>
      </c>
      <c r="I24" s="9">
        <f t="shared" si="1"/>
        <v>20.36945641500976</v>
      </c>
    </row>
    <row r="25" spans="5:9" ht="14.25" customHeight="1">
      <c r="E25" s="6">
        <v>41171</v>
      </c>
      <c r="F25" s="7">
        <f t="shared" si="2"/>
        <v>609</v>
      </c>
      <c r="G25" s="5">
        <f t="shared" si="0"/>
        <v>22424.072879811556</v>
      </c>
      <c r="H25" s="9">
        <f t="shared" si="3"/>
        <v>1113.5563486351566</v>
      </c>
      <c r="I25" s="9">
        <f t="shared" si="1"/>
        <v>20.895884882138713</v>
      </c>
    </row>
    <row r="26" spans="5:9" ht="14.25" customHeight="1">
      <c r="E26" s="6">
        <v>41201</v>
      </c>
      <c r="F26" s="7">
        <f t="shared" si="2"/>
        <v>639</v>
      </c>
      <c r="G26" s="5">
        <f t="shared" si="0"/>
        <v>21262.811591217534</v>
      </c>
      <c r="H26" s="9">
        <f t="shared" si="3"/>
        <v>1161.2612885940216</v>
      </c>
      <c r="I26" s="9">
        <f t="shared" si="1"/>
        <v>21.791068080466815</v>
      </c>
    </row>
    <row r="27" spans="5:9" ht="14.25" customHeight="1">
      <c r="E27" s="6">
        <v>41232</v>
      </c>
      <c r="F27" s="7">
        <f t="shared" si="2"/>
        <v>670</v>
      </c>
      <c r="G27" s="5">
        <f t="shared" si="0"/>
        <v>20090.464829261284</v>
      </c>
      <c r="H27" s="9">
        <f t="shared" si="3"/>
        <v>1172.3467619562507</v>
      </c>
      <c r="I27" s="9">
        <f t="shared" si="1"/>
        <v>21.999086988109045</v>
      </c>
    </row>
    <row r="28" spans="5:9" ht="14.25" customHeight="1">
      <c r="E28" s="6">
        <v>41262</v>
      </c>
      <c r="F28" s="7">
        <f t="shared" si="2"/>
        <v>700</v>
      </c>
      <c r="G28" s="5">
        <f t="shared" si="0"/>
        <v>18870.863339403506</v>
      </c>
      <c r="H28" s="9">
        <f t="shared" si="3"/>
        <v>1219.6014898577778</v>
      </c>
      <c r="I28" s="9">
        <f t="shared" si="1"/>
        <v>22.8858219571812</v>
      </c>
    </row>
    <row r="29" spans="5:9" ht="14.25" customHeight="1">
      <c r="E29" s="6">
        <v>41293</v>
      </c>
      <c r="F29" s="7">
        <f t="shared" si="2"/>
        <v>731</v>
      </c>
      <c r="G29" s="5">
        <f t="shared" si="0"/>
        <v>17636.699039168405</v>
      </c>
      <c r="H29" s="9">
        <f t="shared" si="3"/>
        <v>1234.164300235101</v>
      </c>
      <c r="I29" s="9">
        <f t="shared" si="1"/>
        <v>23.15909309391167</v>
      </c>
    </row>
    <row r="30" spans="5:9" ht="14.25" customHeight="1">
      <c r="E30" s="6">
        <v>41324</v>
      </c>
      <c r="F30" s="7">
        <f t="shared" si="2"/>
        <v>762</v>
      </c>
      <c r="G30" s="5">
        <f t="shared" si="0"/>
        <v>16370.638982486937</v>
      </c>
      <c r="H30" s="9">
        <f t="shared" si="3"/>
        <v>1266.0600566814683</v>
      </c>
      <c r="I30" s="9">
        <f t="shared" si="1"/>
        <v>23.757616963627754</v>
      </c>
    </row>
    <row r="31" spans="5:9" ht="14.25" customHeight="1">
      <c r="E31" s="6">
        <v>41352</v>
      </c>
      <c r="F31" s="7">
        <f t="shared" si="2"/>
        <v>790</v>
      </c>
      <c r="G31" s="5">
        <f t="shared" si="0"/>
        <v>15030.441923672046</v>
      </c>
      <c r="H31" s="9">
        <f t="shared" si="3"/>
        <v>1340.1970588148906</v>
      </c>
      <c r="I31" s="9">
        <f t="shared" si="1"/>
        <v>25.148797808661424</v>
      </c>
    </row>
    <row r="32" spans="5:9" ht="14.25" customHeight="1">
      <c r="E32" s="6">
        <v>41383</v>
      </c>
      <c r="F32" s="7">
        <f t="shared" si="2"/>
        <v>821</v>
      </c>
      <c r="G32" s="5">
        <f t="shared" si="0"/>
        <v>13697.02572796059</v>
      </c>
      <c r="H32" s="9">
        <f t="shared" si="3"/>
        <v>1333.4161957114557</v>
      </c>
      <c r="I32" s="9">
        <f t="shared" si="1"/>
        <v>25.021554912525467</v>
      </c>
    </row>
    <row r="33" spans="5:9" ht="14.25" customHeight="1">
      <c r="E33" s="6">
        <v>41413</v>
      </c>
      <c r="F33" s="7">
        <f t="shared" si="2"/>
        <v>851</v>
      </c>
      <c r="G33" s="5">
        <f t="shared" si="0"/>
        <v>12317.588260570297</v>
      </c>
      <c r="H33" s="9">
        <f t="shared" si="3"/>
        <v>1379.437467390293</v>
      </c>
      <c r="I33" s="9">
        <f t="shared" si="1"/>
        <v>25.88514407557885</v>
      </c>
    </row>
    <row r="34" spans="5:9" ht="14.25" customHeight="1">
      <c r="E34" s="6">
        <v>41444</v>
      </c>
      <c r="F34" s="7">
        <f t="shared" si="2"/>
        <v>882</v>
      </c>
      <c r="G34" s="5">
        <f t="shared" si="0"/>
        <v>10914.061043419926</v>
      </c>
      <c r="H34" s="9">
        <f t="shared" si="3"/>
        <v>1403.5272171503711</v>
      </c>
      <c r="I34" s="9">
        <f t="shared" si="1"/>
        <v>26.337188229826715</v>
      </c>
    </row>
    <row r="35" spans="5:9" ht="14.25" customHeight="1">
      <c r="E35" s="6">
        <v>41474</v>
      </c>
      <c r="F35" s="7">
        <f t="shared" si="2"/>
        <v>912</v>
      </c>
      <c r="G35" s="5">
        <f t="shared" si="0"/>
        <v>9465.049458916117</v>
      </c>
      <c r="H35" s="9">
        <f t="shared" si="3"/>
        <v>1449.011584503809</v>
      </c>
      <c r="I35" s="9">
        <f t="shared" si="1"/>
        <v>27.190702383213978</v>
      </c>
    </row>
    <row r="36" spans="5:9" ht="14.25" customHeight="1">
      <c r="E36" s="6">
        <v>41505</v>
      </c>
      <c r="F36" s="7">
        <f t="shared" si="2"/>
        <v>943</v>
      </c>
      <c r="G36" s="5">
        <f t="shared" si="0"/>
        <v>7987.801195990852</v>
      </c>
      <c r="H36" s="9">
        <f t="shared" si="3"/>
        <v>1477.2482629252654</v>
      </c>
      <c r="I36" s="9">
        <f t="shared" si="1"/>
        <v>27.720563653792606</v>
      </c>
    </row>
    <row r="37" spans="5:9" ht="14.25" customHeight="1">
      <c r="E37" s="6">
        <v>41536</v>
      </c>
      <c r="F37" s="7">
        <f t="shared" si="2"/>
        <v>974</v>
      </c>
      <c r="G37" s="5">
        <f t="shared" si="0"/>
        <v>6472.374911876585</v>
      </c>
      <c r="H37" s="9">
        <f t="shared" si="3"/>
        <v>1515.4262841142663</v>
      </c>
      <c r="I37" s="9">
        <f t="shared" si="1"/>
        <v>28.436974221404206</v>
      </c>
    </row>
    <row r="38" spans="5:9" ht="14.25" customHeight="1">
      <c r="E38" s="6">
        <v>41566</v>
      </c>
      <c r="F38" s="7">
        <f t="shared" si="2"/>
        <v>1004</v>
      </c>
      <c r="G38" s="5">
        <f t="shared" si="0"/>
        <v>4912.321174084193</v>
      </c>
      <c r="H38" s="9">
        <f t="shared" si="3"/>
        <v>1560.053737792392</v>
      </c>
      <c r="I38" s="9">
        <f t="shared" si="1"/>
        <v>29.274408389674235</v>
      </c>
    </row>
    <row r="39" spans="5:9" ht="14.25" customHeight="1">
      <c r="E39" s="6">
        <v>41597</v>
      </c>
      <c r="F39" s="7">
        <f t="shared" si="2"/>
        <v>1035</v>
      </c>
      <c r="G39" s="5">
        <f t="shared" si="0"/>
        <v>3317.4121487208768</v>
      </c>
      <c r="H39" s="9">
        <f t="shared" si="3"/>
        <v>1594.9090253633167</v>
      </c>
      <c r="I39" s="9">
        <f t="shared" si="1"/>
        <v>29.92846786094264</v>
      </c>
    </row>
    <row r="40" spans="5:9" ht="14.25" customHeight="1">
      <c r="E40" s="6">
        <v>41627</v>
      </c>
      <c r="F40" s="7">
        <f t="shared" si="2"/>
        <v>1065</v>
      </c>
      <c r="G40" s="5">
        <f t="shared" si="0"/>
        <v>1678.484341849592</v>
      </c>
      <c r="H40" s="9">
        <f t="shared" si="3"/>
        <v>1638.9278068712847</v>
      </c>
      <c r="I40" s="9">
        <f t="shared" si="1"/>
        <v>30.754480295939658</v>
      </c>
    </row>
    <row r="41" spans="5:9" ht="14.25" customHeight="1">
      <c r="E41" s="6">
        <v>41658</v>
      </c>
      <c r="F41" s="7">
        <f t="shared" si="2"/>
        <v>1096</v>
      </c>
      <c r="G41" s="5">
        <f t="shared" si="0"/>
        <v>-2.7966962079517543E-11</v>
      </c>
      <c r="H41" s="9">
        <f t="shared" si="3"/>
        <v>1678.48434184962</v>
      </c>
      <c r="I41" s="9">
        <f t="shared" si="1"/>
        <v>31.49675867480812</v>
      </c>
    </row>
    <row r="42" spans="5:13" ht="14.25" customHeight="1">
      <c r="E42" s="18" t="s">
        <v>11</v>
      </c>
      <c r="F42" s="18"/>
      <c r="G42" s="18"/>
      <c r="H42" s="8">
        <f>SUM(H6:H41)</f>
        <v>40350.00000000003</v>
      </c>
      <c r="I42" s="8">
        <f>SUM(I6:I41)</f>
        <v>693.7065929110017</v>
      </c>
      <c r="M42" s="12"/>
    </row>
    <row r="43" ht="12.75">
      <c r="M43" s="15"/>
    </row>
  </sheetData>
  <sheetProtection/>
  <mergeCells count="2">
    <mergeCell ref="E42:G42"/>
    <mergeCell ref="B11:C11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43"/>
  <sheetViews>
    <sheetView tabSelected="1" zoomScalePageLayoutView="0" workbookViewId="0" topLeftCell="A1">
      <selection activeCell="O28" sqref="O28"/>
    </sheetView>
  </sheetViews>
  <sheetFormatPr defaultColWidth="9.140625" defaultRowHeight="12.75"/>
  <cols>
    <col min="1" max="1" width="9.140625" style="1" customWidth="1"/>
    <col min="2" max="2" width="16.8515625" style="1" customWidth="1"/>
    <col min="3" max="3" width="11.140625" style="1" customWidth="1"/>
    <col min="4" max="4" width="2.7109375" style="1" customWidth="1"/>
    <col min="5" max="5" width="13.421875" style="13" customWidth="1"/>
    <col min="6" max="6" width="12.7109375" style="14" bestFit="1" customWidth="1"/>
    <col min="7" max="7" width="13.140625" style="1" customWidth="1"/>
    <col min="8" max="8" width="13.421875" style="1" customWidth="1"/>
    <col min="9" max="9" width="10.8515625" style="1" customWidth="1"/>
    <col min="10" max="12" width="9.140625" style="1" customWidth="1"/>
    <col min="13" max="13" width="10.28125" style="1" bestFit="1" customWidth="1"/>
    <col min="14" max="14" width="9.140625" style="1" customWidth="1"/>
    <col min="15" max="15" width="10.28125" style="1" bestFit="1" customWidth="1"/>
    <col min="16" max="16384" width="9.140625" style="1" customWidth="1"/>
  </cols>
  <sheetData>
    <row r="2" ht="15">
      <c r="E2" s="17" t="s">
        <v>13</v>
      </c>
    </row>
    <row r="4" spans="5:9" ht="14.25" customHeight="1">
      <c r="E4" s="2" t="s">
        <v>0</v>
      </c>
      <c r="F4" s="3" t="s">
        <v>1</v>
      </c>
      <c r="G4" s="2" t="s">
        <v>2</v>
      </c>
      <c r="H4" s="2" t="s">
        <v>3</v>
      </c>
      <c r="I4" s="2" t="s">
        <v>4</v>
      </c>
    </row>
    <row r="5" spans="2:9" ht="14.25" customHeight="1">
      <c r="B5" s="4" t="s">
        <v>5</v>
      </c>
      <c r="C5" s="5">
        <v>40000</v>
      </c>
      <c r="E5" s="6">
        <v>40562</v>
      </c>
      <c r="F5" s="7"/>
      <c r="G5" s="8">
        <f>C5+C6+C7</f>
        <v>41055.84158576342</v>
      </c>
      <c r="H5" s="4"/>
      <c r="I5" s="4"/>
    </row>
    <row r="6" spans="2:9" ht="14.25" customHeight="1">
      <c r="B6" s="4" t="s">
        <v>6</v>
      </c>
      <c r="C6" s="5">
        <v>350</v>
      </c>
      <c r="E6" s="6">
        <v>40593</v>
      </c>
      <c r="F6" s="7">
        <f aca="true" t="shared" si="0" ref="F6:F41">E6-$E$5</f>
        <v>31</v>
      </c>
      <c r="G6" s="5">
        <f aca="true" t="shared" si="1" ref="G6:G41">G5*(1+$C$8)^(($F6-$F5)/30)-$C$9</f>
        <v>40364.90560961373</v>
      </c>
      <c r="H6" s="9">
        <f aca="true" t="shared" si="2" ref="H6:H41">G5-G6</f>
        <v>690.9359761496889</v>
      </c>
      <c r="I6" s="9">
        <f aca="true" t="shared" si="3" ref="I6:I41">($C$13+MIN(365,$F6)*$C$12)*$H6</f>
        <v>3.5037363350550725</v>
      </c>
    </row>
    <row r="7" spans="2:9" ht="14.25" customHeight="1">
      <c r="B7" s="4" t="s">
        <v>4</v>
      </c>
      <c r="C7" s="9">
        <f>(C5+C6)*'Sem financiar IOF'!$I$42/(C5+C6-'Sem financiar IOF'!$I$42)</f>
        <v>705.8415857634141</v>
      </c>
      <c r="E7" s="6">
        <v>40621</v>
      </c>
      <c r="F7" s="7">
        <f t="shared" si="0"/>
        <v>59</v>
      </c>
      <c r="G7" s="5">
        <f t="shared" si="1"/>
        <v>39553.99180106499</v>
      </c>
      <c r="H7" s="9">
        <f t="shared" si="2"/>
        <v>810.9138085487357</v>
      </c>
      <c r="I7" s="9">
        <f t="shared" si="3"/>
        <v>5.043072975364588</v>
      </c>
    </row>
    <row r="8" spans="2:9" ht="14.25" customHeight="1">
      <c r="B8" s="4" t="s">
        <v>7</v>
      </c>
      <c r="C8" s="10">
        <v>0.025</v>
      </c>
      <c r="E8" s="6">
        <v>40652</v>
      </c>
      <c r="F8" s="7">
        <f t="shared" si="0"/>
        <v>90</v>
      </c>
      <c r="G8" s="5">
        <f t="shared" si="1"/>
        <v>38824.24200171312</v>
      </c>
      <c r="H8" s="9">
        <f t="shared" si="2"/>
        <v>729.74979935187</v>
      </c>
      <c r="I8" s="9">
        <f t="shared" si="3"/>
        <v>5.465825997145506</v>
      </c>
    </row>
    <row r="9" spans="2:9" ht="14.25" customHeight="1">
      <c r="B9" s="4" t="s">
        <v>8</v>
      </c>
      <c r="C9" s="5">
        <v>1751.9836208357997</v>
      </c>
      <c r="E9" s="6">
        <v>40682</v>
      </c>
      <c r="F9" s="7">
        <f t="shared" si="0"/>
        <v>120</v>
      </c>
      <c r="G9" s="5">
        <f t="shared" si="1"/>
        <v>38042.86443092014</v>
      </c>
      <c r="H9" s="9">
        <f t="shared" si="2"/>
        <v>781.3775707929817</v>
      </c>
      <c r="I9" s="9">
        <f t="shared" si="3"/>
        <v>6.8136124173148005</v>
      </c>
    </row>
    <row r="10" spans="5:9" ht="14.25" customHeight="1">
      <c r="E10" s="6">
        <v>40713</v>
      </c>
      <c r="F10" s="7">
        <f t="shared" si="0"/>
        <v>151</v>
      </c>
      <c r="G10" s="5">
        <f t="shared" si="1"/>
        <v>37274.06103834053</v>
      </c>
      <c r="H10" s="9">
        <f t="shared" si="2"/>
        <v>768.8033925796117</v>
      </c>
      <c r="I10" s="9">
        <f t="shared" si="3"/>
        <v>7.681114695262901</v>
      </c>
    </row>
    <row r="11" spans="2:9" ht="14.25" customHeight="1">
      <c r="B11" s="18" t="s">
        <v>4</v>
      </c>
      <c r="C11" s="18"/>
      <c r="E11" s="6">
        <v>40743</v>
      </c>
      <c r="F11" s="7">
        <f t="shared" si="0"/>
        <v>181</v>
      </c>
      <c r="G11" s="5">
        <f t="shared" si="1"/>
        <v>36453.92894346324</v>
      </c>
      <c r="H11" s="9">
        <f t="shared" si="2"/>
        <v>820.1320948772918</v>
      </c>
      <c r="I11" s="9">
        <f t="shared" si="3"/>
        <v>9.20270223661809</v>
      </c>
    </row>
    <row r="12" spans="2:9" ht="14.25" customHeight="1">
      <c r="B12" s="4" t="s">
        <v>9</v>
      </c>
      <c r="C12" s="11">
        <v>4.1E-05</v>
      </c>
      <c r="E12" s="6">
        <v>40774</v>
      </c>
      <c r="F12" s="7">
        <f t="shared" si="0"/>
        <v>212</v>
      </c>
      <c r="G12" s="5">
        <f t="shared" si="1"/>
        <v>35644.06108377235</v>
      </c>
      <c r="H12" s="9">
        <f t="shared" si="2"/>
        <v>809.8678596908867</v>
      </c>
      <c r="I12" s="9">
        <f t="shared" si="3"/>
        <v>10.116869303258555</v>
      </c>
    </row>
    <row r="13" spans="2:9" ht="14.25" customHeight="1">
      <c r="B13" s="4" t="s">
        <v>10</v>
      </c>
      <c r="C13" s="10">
        <v>0.0038</v>
      </c>
      <c r="E13" s="6">
        <v>40805</v>
      </c>
      <c r="F13" s="7">
        <f t="shared" si="0"/>
        <v>243</v>
      </c>
      <c r="G13" s="5">
        <f t="shared" si="1"/>
        <v>34813.262989750816</v>
      </c>
      <c r="H13" s="9">
        <f t="shared" si="2"/>
        <v>830.7980940215348</v>
      </c>
      <c r="I13" s="9">
        <f t="shared" si="3"/>
        <v>11.434274168018382</v>
      </c>
    </row>
    <row r="14" spans="5:15" ht="14.25" customHeight="1">
      <c r="E14" s="6">
        <v>40835</v>
      </c>
      <c r="F14" s="7">
        <f t="shared" si="0"/>
        <v>273</v>
      </c>
      <c r="G14" s="5">
        <f t="shared" si="1"/>
        <v>33931.61094365878</v>
      </c>
      <c r="H14" s="9">
        <f t="shared" si="2"/>
        <v>881.6520460920365</v>
      </c>
      <c r="I14" s="9">
        <f t="shared" si="3"/>
        <v>13.218609127057903</v>
      </c>
      <c r="O14" s="15"/>
    </row>
    <row r="15" spans="5:15" ht="14.25" customHeight="1">
      <c r="E15" s="6">
        <v>40866</v>
      </c>
      <c r="F15" s="7">
        <f t="shared" si="0"/>
        <v>304</v>
      </c>
      <c r="G15" s="5">
        <f t="shared" si="1"/>
        <v>33056.55626841446</v>
      </c>
      <c r="H15" s="9">
        <f t="shared" si="2"/>
        <v>875.0546752443188</v>
      </c>
      <c r="I15" s="9">
        <f t="shared" si="3"/>
        <v>14.2318892381736</v>
      </c>
      <c r="O15" s="15"/>
    </row>
    <row r="16" spans="5:15" ht="14.25" customHeight="1">
      <c r="E16" s="6">
        <v>40896</v>
      </c>
      <c r="F16" s="7">
        <f t="shared" si="0"/>
        <v>334</v>
      </c>
      <c r="G16" s="5">
        <f t="shared" si="1"/>
        <v>32130.986554289022</v>
      </c>
      <c r="H16" s="9">
        <f t="shared" si="2"/>
        <v>925.5697141254386</v>
      </c>
      <c r="I16" s="9">
        <f t="shared" si="3"/>
        <v>16.191916578910423</v>
      </c>
      <c r="O16" s="15"/>
    </row>
    <row r="17" spans="5:9" ht="14.25" customHeight="1">
      <c r="E17" s="6">
        <v>40927</v>
      </c>
      <c r="F17" s="7">
        <f t="shared" si="0"/>
        <v>365</v>
      </c>
      <c r="G17" s="5">
        <f t="shared" si="1"/>
        <v>31209.396521504565</v>
      </c>
      <c r="H17" s="9">
        <f t="shared" si="2"/>
        <v>921.5900327844574</v>
      </c>
      <c r="I17" s="9">
        <f t="shared" si="3"/>
        <v>17.293636965200346</v>
      </c>
    </row>
    <row r="18" spans="5:9" ht="14.25" customHeight="1">
      <c r="E18" s="6">
        <v>40958</v>
      </c>
      <c r="F18" s="7">
        <f t="shared" si="0"/>
        <v>396</v>
      </c>
      <c r="G18" s="5">
        <f t="shared" si="1"/>
        <v>30263.98890525614</v>
      </c>
      <c r="H18" s="9">
        <f t="shared" si="2"/>
        <v>945.4076162484234</v>
      </c>
      <c r="I18" s="9">
        <f t="shared" si="3"/>
        <v>17.740573918901667</v>
      </c>
    </row>
    <row r="19" spans="5:9" ht="14.25" customHeight="1">
      <c r="E19" s="6">
        <v>40987</v>
      </c>
      <c r="F19" s="7">
        <f t="shared" si="0"/>
        <v>425</v>
      </c>
      <c r="G19" s="5">
        <f t="shared" si="1"/>
        <v>29243.082866054498</v>
      </c>
      <c r="H19" s="9">
        <f t="shared" si="2"/>
        <v>1020.9060392016436</v>
      </c>
      <c r="I19" s="9">
        <f t="shared" si="3"/>
        <v>19.15730182561884</v>
      </c>
    </row>
    <row r="20" spans="5:9" ht="14.25" customHeight="1">
      <c r="E20" s="6">
        <v>41018</v>
      </c>
      <c r="F20" s="7">
        <f t="shared" si="0"/>
        <v>456</v>
      </c>
      <c r="G20" s="5">
        <f t="shared" si="1"/>
        <v>28246.857816957425</v>
      </c>
      <c r="H20" s="9">
        <f t="shared" si="2"/>
        <v>996.2250490970728</v>
      </c>
      <c r="I20" s="9">
        <f t="shared" si="3"/>
        <v>18.69416304630657</v>
      </c>
    </row>
    <row r="21" spans="5:9" ht="14.25" customHeight="1">
      <c r="E21" s="6">
        <v>41048</v>
      </c>
      <c r="F21" s="7">
        <f t="shared" si="0"/>
        <v>486</v>
      </c>
      <c r="G21" s="5">
        <f t="shared" si="1"/>
        <v>27201.04564154556</v>
      </c>
      <c r="H21" s="9">
        <f t="shared" si="2"/>
        <v>1045.8121754118656</v>
      </c>
      <c r="I21" s="9">
        <f t="shared" si="3"/>
        <v>19.62466547160366</v>
      </c>
    </row>
    <row r="22" spans="5:9" ht="14.25" customHeight="1">
      <c r="E22" s="6">
        <v>41079</v>
      </c>
      <c r="F22" s="7">
        <f t="shared" si="0"/>
        <v>517</v>
      </c>
      <c r="G22" s="5">
        <f t="shared" si="1"/>
        <v>26152.046158805457</v>
      </c>
      <c r="H22" s="9">
        <f t="shared" si="2"/>
        <v>1048.9994827401024</v>
      </c>
      <c r="I22" s="9">
        <f t="shared" si="3"/>
        <v>19.68447529361802</v>
      </c>
    </row>
    <row r="23" spans="5:9" ht="14.25" customHeight="1">
      <c r="E23" s="6">
        <v>41109</v>
      </c>
      <c r="F23" s="7">
        <f t="shared" si="0"/>
        <v>547</v>
      </c>
      <c r="G23" s="5">
        <f t="shared" si="1"/>
        <v>25053.86369193979</v>
      </c>
      <c r="H23" s="9">
        <f t="shared" si="2"/>
        <v>1098.1824668656664</v>
      </c>
      <c r="I23" s="9">
        <f t="shared" si="3"/>
        <v>20.60739399073423</v>
      </c>
    </row>
    <row r="24" spans="5:9" ht="14.25" customHeight="1">
      <c r="E24" s="6">
        <v>41140</v>
      </c>
      <c r="F24" s="7">
        <f t="shared" si="0"/>
        <v>578</v>
      </c>
      <c r="G24" s="5">
        <f t="shared" si="1"/>
        <v>23949.37241406543</v>
      </c>
      <c r="H24" s="9">
        <f t="shared" si="2"/>
        <v>1104.49127787436</v>
      </c>
      <c r="I24" s="9">
        <f t="shared" si="3"/>
        <v>20.725778829312368</v>
      </c>
    </row>
    <row r="25" spans="5:9" ht="14.25" customHeight="1">
      <c r="E25" s="6">
        <v>41171</v>
      </c>
      <c r="F25" s="7">
        <f t="shared" si="0"/>
        <v>609</v>
      </c>
      <c r="G25" s="5">
        <f t="shared" si="1"/>
        <v>22816.336650834048</v>
      </c>
      <c r="H25" s="9">
        <f t="shared" si="2"/>
        <v>1133.0357632313826</v>
      </c>
      <c r="I25" s="9">
        <f t="shared" si="3"/>
        <v>21.261416097036896</v>
      </c>
    </row>
    <row r="26" spans="5:9" ht="14.25" customHeight="1">
      <c r="E26" s="6">
        <v>41201</v>
      </c>
      <c r="F26" s="7">
        <f t="shared" si="0"/>
        <v>639</v>
      </c>
      <c r="G26" s="5">
        <f t="shared" si="1"/>
        <v>21634.761446269098</v>
      </c>
      <c r="H26" s="9">
        <f t="shared" si="2"/>
        <v>1181.5752045649497</v>
      </c>
      <c r="I26" s="9">
        <f t="shared" si="3"/>
        <v>22.172258713661282</v>
      </c>
    </row>
    <row r="27" spans="5:9" ht="14.25" customHeight="1">
      <c r="E27" s="6">
        <v>41232</v>
      </c>
      <c r="F27" s="7">
        <f t="shared" si="0"/>
        <v>670</v>
      </c>
      <c r="G27" s="5">
        <f t="shared" si="1"/>
        <v>20441.9068504213</v>
      </c>
      <c r="H27" s="9">
        <f t="shared" si="2"/>
        <v>1192.854595847799</v>
      </c>
      <c r="I27" s="9">
        <f t="shared" si="3"/>
        <v>22.383916491083948</v>
      </c>
    </row>
    <row r="28" spans="5:9" ht="14.25" customHeight="1">
      <c r="E28" s="6">
        <v>41262</v>
      </c>
      <c r="F28" s="7">
        <f t="shared" si="0"/>
        <v>700</v>
      </c>
      <c r="G28" s="5">
        <f t="shared" si="1"/>
        <v>19200.97090084603</v>
      </c>
      <c r="H28" s="9">
        <f t="shared" si="2"/>
        <v>1240.9359495752688</v>
      </c>
      <c r="I28" s="9">
        <f t="shared" si="3"/>
        <v>23.28616309377992</v>
      </c>
    </row>
    <row r="29" spans="5:9" ht="14.25" customHeight="1">
      <c r="E29" s="6">
        <v>41293</v>
      </c>
      <c r="F29" s="7">
        <f t="shared" si="0"/>
        <v>731</v>
      </c>
      <c r="G29" s="5">
        <f t="shared" si="1"/>
        <v>17945.217393999512</v>
      </c>
      <c r="H29" s="9">
        <f t="shared" si="2"/>
        <v>1255.7535068465186</v>
      </c>
      <c r="I29" s="9">
        <f t="shared" si="3"/>
        <v>23.56421455597492</v>
      </c>
    </row>
    <row r="30" spans="5:9" ht="14.25" customHeight="1">
      <c r="E30" s="6">
        <v>41324</v>
      </c>
      <c r="F30" s="7">
        <f t="shared" si="0"/>
        <v>762</v>
      </c>
      <c r="G30" s="5">
        <f t="shared" si="1"/>
        <v>16657.010179001318</v>
      </c>
      <c r="H30" s="9">
        <f t="shared" si="2"/>
        <v>1288.207214998194</v>
      </c>
      <c r="I30" s="9">
        <f t="shared" si="3"/>
        <v>24.17320838944111</v>
      </c>
    </row>
    <row r="31" spans="5:9" ht="14.25" customHeight="1">
      <c r="E31" s="6">
        <v>41352</v>
      </c>
      <c r="F31" s="7">
        <f t="shared" si="0"/>
        <v>790</v>
      </c>
      <c r="G31" s="5">
        <f t="shared" si="1"/>
        <v>15293.36908506302</v>
      </c>
      <c r="H31" s="9">
        <f t="shared" si="2"/>
        <v>1363.6410939382986</v>
      </c>
      <c r="I31" s="9">
        <f t="shared" si="3"/>
        <v>25.588725127752173</v>
      </c>
    </row>
    <row r="32" spans="5:9" ht="14.25" customHeight="1">
      <c r="E32" s="6">
        <v>41383</v>
      </c>
      <c r="F32" s="7">
        <f t="shared" si="0"/>
        <v>821</v>
      </c>
      <c r="G32" s="5">
        <f t="shared" si="1"/>
        <v>13936.627471704382</v>
      </c>
      <c r="H32" s="9">
        <f t="shared" si="2"/>
        <v>1356.7416133586376</v>
      </c>
      <c r="I32" s="9">
        <f t="shared" si="3"/>
        <v>25.459256374674833</v>
      </c>
    </row>
    <row r="33" spans="5:9" ht="14.25" customHeight="1">
      <c r="E33" s="6">
        <v>41413</v>
      </c>
      <c r="F33" s="7">
        <f t="shared" si="0"/>
        <v>851</v>
      </c>
      <c r="G33" s="5">
        <f t="shared" si="1"/>
        <v>12533.059537661191</v>
      </c>
      <c r="H33" s="9">
        <f t="shared" si="2"/>
        <v>1403.5679340431907</v>
      </c>
      <c r="I33" s="9">
        <f t="shared" si="3"/>
        <v>26.337952282320472</v>
      </c>
    </row>
    <row r="34" spans="5:9" ht="14.25" customHeight="1">
      <c r="E34" s="6">
        <v>41444</v>
      </c>
      <c r="F34" s="7">
        <f t="shared" si="0"/>
        <v>882</v>
      </c>
      <c r="G34" s="5">
        <f t="shared" si="1"/>
        <v>11104.980452441037</v>
      </c>
      <c r="H34" s="9">
        <f t="shared" si="2"/>
        <v>1428.0790852201535</v>
      </c>
      <c r="I34" s="9">
        <f t="shared" si="3"/>
        <v>26.797904034156183</v>
      </c>
    </row>
    <row r="35" spans="5:9" ht="14.25" customHeight="1">
      <c r="E35" s="6">
        <v>41474</v>
      </c>
      <c r="F35" s="7">
        <f t="shared" si="0"/>
        <v>912</v>
      </c>
      <c r="G35" s="5">
        <f t="shared" si="1"/>
        <v>9630.621342916264</v>
      </c>
      <c r="H35" s="9">
        <f t="shared" si="2"/>
        <v>1474.3591095247739</v>
      </c>
      <c r="I35" s="9">
        <f t="shared" si="3"/>
        <v>27.666348690232383</v>
      </c>
    </row>
    <row r="36" spans="5:9" ht="14.25" customHeight="1">
      <c r="E36" s="6">
        <v>41505</v>
      </c>
      <c r="F36" s="7">
        <f t="shared" si="0"/>
        <v>943</v>
      </c>
      <c r="G36" s="5">
        <f t="shared" si="1"/>
        <v>8127.531611429173</v>
      </c>
      <c r="H36" s="9">
        <f t="shared" si="2"/>
        <v>1503.0897314870908</v>
      </c>
      <c r="I36" s="9">
        <f t="shared" si="3"/>
        <v>28.20547881135526</v>
      </c>
    </row>
    <row r="37" spans="5:9" ht="14.25" customHeight="1">
      <c r="E37" s="6">
        <v>41536</v>
      </c>
      <c r="F37" s="7">
        <f t="shared" si="0"/>
        <v>974</v>
      </c>
      <c r="G37" s="5">
        <f t="shared" si="1"/>
        <v>6585.596011540756</v>
      </c>
      <c r="H37" s="9">
        <f t="shared" si="2"/>
        <v>1541.9355998884166</v>
      </c>
      <c r="I37" s="9">
        <f t="shared" si="3"/>
        <v>28.93442153190614</v>
      </c>
    </row>
    <row r="38" spans="5:9" ht="14.25" customHeight="1">
      <c r="E38" s="6">
        <v>41566</v>
      </c>
      <c r="F38" s="7">
        <f t="shared" si="0"/>
        <v>1004</v>
      </c>
      <c r="G38" s="5">
        <f t="shared" si="1"/>
        <v>4998.252290993474</v>
      </c>
      <c r="H38" s="9">
        <f t="shared" si="2"/>
        <v>1587.343720547282</v>
      </c>
      <c r="I38" s="9">
        <f t="shared" si="3"/>
        <v>29.786504916069745</v>
      </c>
    </row>
    <row r="39" spans="5:9" ht="14.25" customHeight="1">
      <c r="E39" s="6">
        <v>41597</v>
      </c>
      <c r="F39" s="7">
        <f t="shared" si="0"/>
        <v>1035</v>
      </c>
      <c r="G39" s="5">
        <f t="shared" si="1"/>
        <v>3375.4435601627206</v>
      </c>
      <c r="H39" s="9">
        <f t="shared" si="2"/>
        <v>1622.8087308307536</v>
      </c>
      <c r="I39" s="9">
        <f t="shared" si="3"/>
        <v>30.452005834039092</v>
      </c>
    </row>
    <row r="40" spans="5:9" ht="14.25" customHeight="1">
      <c r="E40" s="6">
        <v>41627</v>
      </c>
      <c r="F40" s="7">
        <f t="shared" si="0"/>
        <v>1065</v>
      </c>
      <c r="G40" s="5">
        <f t="shared" si="1"/>
        <v>1707.8460283309887</v>
      </c>
      <c r="H40" s="9">
        <f t="shared" si="2"/>
        <v>1667.5975318317319</v>
      </c>
      <c r="I40" s="9">
        <f t="shared" si="3"/>
        <v>31.292467684822448</v>
      </c>
    </row>
    <row r="41" spans="5:9" ht="14.25" customHeight="1">
      <c r="E41" s="6">
        <v>41658</v>
      </c>
      <c r="F41" s="7">
        <f t="shared" si="0"/>
        <v>1096</v>
      </c>
      <c r="G41" s="5">
        <f t="shared" si="1"/>
        <v>-1.7962520360015333E-10</v>
      </c>
      <c r="H41" s="9">
        <f t="shared" si="2"/>
        <v>1707.8460283311683</v>
      </c>
      <c r="I41" s="9">
        <f t="shared" si="3"/>
        <v>32.04773072163437</v>
      </c>
    </row>
    <row r="42" spans="5:13" ht="14.25" customHeight="1">
      <c r="E42" s="18" t="s">
        <v>11</v>
      </c>
      <c r="F42" s="18"/>
      <c r="G42" s="18"/>
      <c r="H42" s="8">
        <f>SUM(H6:H41)</f>
        <v>41055.841585763585</v>
      </c>
      <c r="I42" s="8">
        <f>SUM(I6:I41)</f>
        <v>705.8415857634169</v>
      </c>
      <c r="M42" s="16"/>
    </row>
    <row r="43" ht="12.75">
      <c r="M43" s="15"/>
    </row>
  </sheetData>
  <sheetProtection/>
  <mergeCells count="2">
    <mergeCell ref="E42:G42"/>
    <mergeCell ref="B11:C11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de IOF sobre financiamento de veículo</dc:title>
  <dc:subject/>
  <dc:creator>MinhasEconomias</dc:creator>
  <cp:keywords/>
  <dc:description/>
  <cp:lastModifiedBy>PKSS</cp:lastModifiedBy>
  <dcterms:created xsi:type="dcterms:W3CDTF">2011-01-31T21:22:23Z</dcterms:created>
  <dcterms:modified xsi:type="dcterms:W3CDTF">2011-02-06T20:51:39Z</dcterms:modified>
  <cp:category/>
  <cp:version/>
  <cp:contentType/>
  <cp:contentStatus/>
</cp:coreProperties>
</file>